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\Dropbox\Documents\Finance\Finance 2023_24\Budget\"/>
    </mc:Choice>
  </mc:AlternateContent>
  <xr:revisionPtr revIDLastSave="0" documentId="13_ncr:1_{162B1A13-F3C5-447D-AEC0-AA046ED45B0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udget" sheetId="3" r:id="rId1"/>
    <sheet name="Reserve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D27" i="4"/>
  <c r="H32" i="3"/>
  <c r="H36" i="3"/>
  <c r="F23" i="4"/>
  <c r="J23" i="4" s="1"/>
  <c r="H40" i="3"/>
  <c r="H38" i="3"/>
  <c r="H37" i="3"/>
  <c r="H35" i="3"/>
  <c r="H34" i="3"/>
  <c r="H33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4" i="3"/>
  <c r="H12" i="3"/>
  <c r="H11" i="3"/>
  <c r="H10" i="3"/>
  <c r="H9" i="3"/>
  <c r="H8" i="3"/>
  <c r="H7" i="3"/>
  <c r="H6" i="3"/>
  <c r="G13" i="3"/>
  <c r="G15" i="3" s="1"/>
  <c r="G47" i="3" s="1"/>
  <c r="G39" i="3"/>
  <c r="G41" i="3" s="1"/>
  <c r="G48" i="3" s="1"/>
  <c r="E39" i="3"/>
  <c r="E41" i="3" s="1"/>
  <c r="E43" i="3" s="1"/>
  <c r="E13" i="3"/>
  <c r="E15" i="3" s="1"/>
  <c r="E47" i="3" s="1"/>
  <c r="I27" i="4" l="1"/>
  <c r="I29" i="4" s="1"/>
  <c r="H27" i="4"/>
  <c r="H29" i="4" s="1"/>
  <c r="H39" i="3"/>
  <c r="H41" i="3" s="1"/>
  <c r="E48" i="3"/>
  <c r="H13" i="3"/>
  <c r="H15" i="3" s="1"/>
  <c r="G43" i="3"/>
  <c r="B29" i="4"/>
  <c r="F19" i="4"/>
  <c r="J19" i="4" s="1"/>
  <c r="F25" i="4" l="1"/>
  <c r="J25" i="4" s="1"/>
  <c r="F22" i="4"/>
  <c r="J22" i="4" s="1"/>
  <c r="F21" i="4"/>
  <c r="J21" i="4" s="1"/>
  <c r="C18" i="4"/>
  <c r="F18" i="4" s="1"/>
  <c r="G18" i="4" s="1"/>
  <c r="J18" i="4" s="1"/>
  <c r="F17" i="4"/>
  <c r="J17" i="4" s="1"/>
  <c r="C16" i="4"/>
  <c r="F16" i="4" s="1"/>
  <c r="G16" i="4" s="1"/>
  <c r="J16" i="4" s="1"/>
  <c r="C15" i="4"/>
  <c r="F15" i="4" s="1"/>
  <c r="G15" i="4" s="1"/>
  <c r="J15" i="4" s="1"/>
  <c r="C14" i="4"/>
  <c r="F14" i="4" s="1"/>
  <c r="C13" i="4"/>
  <c r="F13" i="4" s="1"/>
  <c r="F12" i="4"/>
  <c r="J12" i="4" s="1"/>
  <c r="C11" i="4"/>
  <c r="G13" i="4" l="1"/>
  <c r="J13" i="4" s="1"/>
  <c r="G14" i="4"/>
  <c r="J14" i="4"/>
  <c r="E24" i="4"/>
  <c r="D24" i="4"/>
  <c r="F20" i="4"/>
  <c r="J20" i="4" s="1"/>
  <c r="C27" i="4"/>
  <c r="C29" i="4" s="1"/>
  <c r="F11" i="4"/>
  <c r="D29" i="4" l="1"/>
  <c r="G11" i="4"/>
  <c r="J11" i="4" s="1"/>
  <c r="F24" i="4"/>
  <c r="J24" i="4" s="1"/>
  <c r="E29" i="4"/>
  <c r="A15" i="3"/>
  <c r="A47" i="3" s="1"/>
  <c r="C13" i="3"/>
  <c r="G27" i="4" l="1"/>
  <c r="G29" i="4" s="1"/>
  <c r="A39" i="3"/>
  <c r="A41" i="3" s="1"/>
  <c r="A48" i="3" s="1"/>
  <c r="A50" i="3" s="1"/>
  <c r="D45" i="3" l="1"/>
  <c r="C45" i="3"/>
  <c r="E45" i="3" s="1"/>
  <c r="E50" i="3" s="1"/>
  <c r="A43" i="3"/>
  <c r="G45" i="3" l="1"/>
  <c r="G50" i="3" s="1"/>
  <c r="J29" i="4" s="1"/>
  <c r="J27" i="4" s="1"/>
  <c r="F29" i="4"/>
  <c r="C15" i="3"/>
  <c r="C47" i="3" l="1"/>
  <c r="D13" i="3" l="1"/>
  <c r="D15" i="3" l="1"/>
  <c r="C39" i="3"/>
  <c r="C41" i="3" s="1"/>
  <c r="D47" i="3" l="1"/>
  <c r="D39" i="3"/>
  <c r="C48" i="3"/>
  <c r="C50" i="3" s="1"/>
  <c r="C43" i="3"/>
  <c r="D41" i="3" l="1"/>
  <c r="D48" i="3" s="1"/>
  <c r="D50" i="3" s="1"/>
  <c r="D43" i="3" l="1"/>
  <c r="F27" i="4" l="1"/>
</calcChain>
</file>

<file path=xl/sharedStrings.xml><?xml version="1.0" encoding="utf-8"?>
<sst xmlns="http://schemas.openxmlformats.org/spreadsheetml/2006/main" count="118" uniqueCount="98">
  <si>
    <t>Grass Mowing</t>
  </si>
  <si>
    <t>Trinity Well</t>
  </si>
  <si>
    <t>Audit fees</t>
  </si>
  <si>
    <t xml:space="preserve"> </t>
  </si>
  <si>
    <t>Common Maintenance</t>
  </si>
  <si>
    <t>Playground Inspection</t>
  </si>
  <si>
    <t>Common Playground Project</t>
  </si>
  <si>
    <t>Hard Court maintenance</t>
  </si>
  <si>
    <t>Salt spreading / snow ploughing</t>
  </si>
  <si>
    <t>Clerk Salary</t>
  </si>
  <si>
    <t>Clerk Expenses</t>
  </si>
  <si>
    <t>Insurance</t>
  </si>
  <si>
    <t>School Room hire</t>
  </si>
  <si>
    <t>Memberships/subscriptions</t>
  </si>
  <si>
    <t>S137 grants &amp; other</t>
  </si>
  <si>
    <t>Description</t>
  </si>
  <si>
    <t>£</t>
  </si>
  <si>
    <t>VAT Refund</t>
  </si>
  <si>
    <t>Precept</t>
  </si>
  <si>
    <t>Grants</t>
  </si>
  <si>
    <t>VAT Expenditure</t>
  </si>
  <si>
    <t>Total Receipts</t>
  </si>
  <si>
    <t>Total Payments</t>
  </si>
  <si>
    <t>Total Net Payments/(Receipts)</t>
  </si>
  <si>
    <t>Budgeted Receipts</t>
  </si>
  <si>
    <t xml:space="preserve">Budgeted Payments </t>
  </si>
  <si>
    <t>Plus Receipts</t>
  </si>
  <si>
    <t>Less Payments</t>
  </si>
  <si>
    <t>Air Ambulance Landing Lights</t>
  </si>
  <si>
    <t>Non Section 137 Grants &amp; Other</t>
  </si>
  <si>
    <t>Website &amp; IT services</t>
  </si>
  <si>
    <t>DAA Grant</t>
  </si>
  <si>
    <t>DAA Donations</t>
  </si>
  <si>
    <t>DAA Lighting Donations</t>
  </si>
  <si>
    <t>Community Building Donations</t>
  </si>
  <si>
    <t>Interest &amp; Other Income</t>
  </si>
  <si>
    <t>2021/2022</t>
  </si>
  <si>
    <t>Outturn</t>
  </si>
  <si>
    <t>Balance 1st April</t>
  </si>
  <si>
    <t>Budget</t>
  </si>
  <si>
    <t>To Date</t>
  </si>
  <si>
    <t>Earmarked Reserves</t>
  </si>
  <si>
    <t>Car Parking and Path</t>
  </si>
  <si>
    <t>Hard Court</t>
  </si>
  <si>
    <t>Soft Play Area</t>
  </si>
  <si>
    <t>P3</t>
  </si>
  <si>
    <t>Defibrillator</t>
  </si>
  <si>
    <t>Common maintenance</t>
  </si>
  <si>
    <t>Computer Replacement</t>
  </si>
  <si>
    <t>Snow Warden</t>
  </si>
  <si>
    <t>DCF grant for new playground</t>
  </si>
  <si>
    <t>Community Building</t>
  </si>
  <si>
    <t>General Reserve</t>
  </si>
  <si>
    <t>Total Reserves</t>
  </si>
  <si>
    <t>Budget Transfer</t>
  </si>
  <si>
    <t>Income</t>
  </si>
  <si>
    <t>Expenditure</t>
  </si>
  <si>
    <t>RACKENFORD PARISH COUNCIL</t>
  </si>
  <si>
    <t xml:space="preserve">Reserves Balances </t>
  </si>
  <si>
    <t>Balance</t>
  </si>
  <si>
    <t>Common Community Building</t>
  </si>
  <si>
    <t>Balance 31st March 2022</t>
  </si>
  <si>
    <t>Jubilee Event Income</t>
  </si>
  <si>
    <t>Jubilee Event Expenditure</t>
  </si>
  <si>
    <t>Jubilee Event</t>
  </si>
  <si>
    <t>Payment from Shop</t>
  </si>
  <si>
    <t>PROW Expenditure</t>
  </si>
  <si>
    <t>PROW P3 Grant</t>
  </si>
  <si>
    <t>£4,600.00 income less £2,412.10 expenditure = £2,187.90, as per Financial Statement</t>
  </si>
  <si>
    <t>Rackenford &amp; Creacombe Parish Council Budget 2023/2024</t>
  </si>
  <si>
    <t>2022/2023 Revised Estimate</t>
  </si>
  <si>
    <t>2023/2024 Draft Budget</t>
  </si>
  <si>
    <t>Revised Budget</t>
  </si>
  <si>
    <t>2023-24 Draft Budget</t>
  </si>
  <si>
    <t>Change fron 2022-23</t>
  </si>
  <si>
    <t>Asssuming  some P3 work is bid for next year. Matched by increase in expenditure</t>
  </si>
  <si>
    <t>The budget includes inflation caused by fuel and labour costs</t>
  </si>
  <si>
    <t>What is this for?</t>
  </si>
  <si>
    <t>This year £102, assume up to £120 next year.</t>
  </si>
  <si>
    <t>2022/23 is for benches</t>
  </si>
  <si>
    <t>Balance 31st March 2023</t>
  </si>
  <si>
    <t>Winter Maintenance</t>
  </si>
  <si>
    <t>BUDGET PREDICTIONS</t>
  </si>
  <si>
    <t>Renewal of Defibrillator contract</t>
  </si>
  <si>
    <t>Balance 31st March 2024</t>
  </si>
  <si>
    <t>Fixed sum for a number of years</t>
  </si>
  <si>
    <t>Remainder from purchase of computer</t>
  </si>
  <si>
    <t>Election</t>
  </si>
  <si>
    <t>May 2023 election will result in some expenditure, even if there is no contesr</t>
  </si>
  <si>
    <t>See report on defibrillator - £500 pa</t>
  </si>
  <si>
    <t xml:space="preserve">Balance of fundraising </t>
  </si>
  <si>
    <t>Completed</t>
  </si>
  <si>
    <t>Budget increased to £2,000, £405 spent in 2022/2023</t>
  </si>
  <si>
    <t>Balance of inocme raised. What to be used for?</t>
  </si>
  <si>
    <t>Donation from Shop. What to be used for?</t>
  </si>
  <si>
    <t>As general support for unseen matters. Roughly equivalent to a year's precept</t>
  </si>
  <si>
    <t>Strimmer Purchase 22/23. Other PROW work 23/24 matched by assumed income</t>
  </si>
  <si>
    <t>The assumption is that the precept is a standstill for ongoing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</si>
</sst>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-;* \(#,##0.00\)_-;_-* &quot;-&quot;??_-;_-@_-"/>
    <numFmt numFmtId="165" formatCode="_-* #,##0_-;* \(#,##0\)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8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1">
    <xf numFmtId="0" fontId="0" fillId="0" borderId="0" xfId="0"/>
    <xf numFmtId="43" fontId="0" fillId="0" borderId="0" xfId="1" applyFont="1"/>
    <xf numFmtId="164" fontId="0" fillId="0" borderId="0" xfId="0" applyNumberFormat="1"/>
    <xf numFmtId="164" fontId="3" fillId="0" borderId="0" xfId="0" applyNumberFormat="1" applyFont="1"/>
    <xf numFmtId="164" fontId="4" fillId="0" borderId="0" xfId="1" applyNumberFormat="1" applyFont="1" applyFill="1" applyBorder="1"/>
    <xf numFmtId="164" fontId="5" fillId="0" borderId="7" xfId="0" applyNumberFormat="1" applyFont="1" applyBorder="1" applyAlignment="1">
      <alignment horizontal="center" vertical="center"/>
    </xf>
    <xf numFmtId="164" fontId="4" fillId="0" borderId="7" xfId="1" applyNumberFormat="1" applyFont="1" applyBorder="1"/>
    <xf numFmtId="164" fontId="5" fillId="3" borderId="0" xfId="1" applyNumberFormat="1" applyFont="1" applyFill="1" applyBorder="1"/>
    <xf numFmtId="0" fontId="1" fillId="0" borderId="6" xfId="0" applyFont="1" applyBorder="1" applyAlignment="1">
      <alignment horizontal="right"/>
    </xf>
    <xf numFmtId="164" fontId="5" fillId="0" borderId="6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9" fillId="0" borderId="9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horizontal="center" vertical="center"/>
    </xf>
    <xf numFmtId="2" fontId="10" fillId="0" borderId="0" xfId="0" applyNumberFormat="1" applyFont="1"/>
    <xf numFmtId="164" fontId="8" fillId="3" borderId="0" xfId="0" applyNumberFormat="1" applyFont="1" applyFill="1" applyAlignment="1">
      <alignment horizontal="center" vertical="center"/>
    </xf>
    <xf numFmtId="0" fontId="7" fillId="3" borderId="3" xfId="0" applyFont="1" applyFill="1" applyBorder="1"/>
    <xf numFmtId="0" fontId="7" fillId="0" borderId="7" xfId="0" applyFont="1" applyBorder="1" applyAlignment="1">
      <alignment horizontal="center" vertical="center"/>
    </xf>
    <xf numFmtId="0" fontId="7" fillId="3" borderId="10" xfId="0" applyFont="1" applyFill="1" applyBorder="1"/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164" fontId="5" fillId="3" borderId="4" xfId="1" applyNumberFormat="1" applyFont="1" applyFill="1" applyBorder="1"/>
    <xf numFmtId="164" fontId="5" fillId="0" borderId="4" xfId="0" applyNumberFormat="1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right" vertical="center" wrapText="1"/>
    </xf>
    <xf numFmtId="164" fontId="4" fillId="0" borderId="14" xfId="1" applyNumberFormat="1" applyFont="1" applyBorder="1"/>
    <xf numFmtId="0" fontId="1" fillId="0" borderId="0" xfId="0" applyFont="1" applyAlignment="1">
      <alignment horizontal="center"/>
    </xf>
    <xf numFmtId="164" fontId="0" fillId="0" borderId="0" xfId="1" applyNumberFormat="1" applyFont="1"/>
    <xf numFmtId="164" fontId="1" fillId="0" borderId="0" xfId="1" applyNumberFormat="1" applyFont="1"/>
    <xf numFmtId="164" fontId="0" fillId="0" borderId="0" xfId="1" applyNumberFormat="1" applyFont="1" applyAlignment="1">
      <alignment horizontal="right"/>
    </xf>
    <xf numFmtId="43" fontId="0" fillId="0" borderId="0" xfId="1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43" fontId="1" fillId="0" borderId="0" xfId="1" applyFont="1"/>
    <xf numFmtId="164" fontId="8" fillId="0" borderId="1" xfId="0" applyNumberFormat="1" applyFont="1" applyBorder="1" applyAlignment="1">
      <alignment horizontal="left" vertical="center" wrapText="1"/>
    </xf>
    <xf numFmtId="164" fontId="5" fillId="0" borderId="5" xfId="1" applyNumberFormat="1" applyFont="1" applyFill="1" applyBorder="1"/>
    <xf numFmtId="164" fontId="4" fillId="0" borderId="5" xfId="0" applyNumberFormat="1" applyFont="1" applyBorder="1"/>
    <xf numFmtId="164" fontId="0" fillId="0" borderId="12" xfId="0" applyNumberFormat="1" applyBorder="1"/>
    <xf numFmtId="164" fontId="4" fillId="0" borderId="5" xfId="1" applyNumberFormat="1" applyFont="1" applyBorder="1"/>
    <xf numFmtId="164" fontId="4" fillId="0" borderId="15" xfId="1" applyNumberFormat="1" applyFont="1" applyBorder="1"/>
    <xf numFmtId="165" fontId="4" fillId="0" borderId="11" xfId="1" applyNumberFormat="1" applyFont="1" applyFill="1" applyBorder="1"/>
    <xf numFmtId="165" fontId="4" fillId="0" borderId="5" xfId="1" applyNumberFormat="1" applyFont="1" applyFill="1" applyBorder="1"/>
    <xf numFmtId="165" fontId="4" fillId="0" borderId="15" xfId="1" applyNumberFormat="1" applyFont="1" applyFill="1" applyBorder="1"/>
    <xf numFmtId="165" fontId="5" fillId="0" borderId="5" xfId="1" applyNumberFormat="1" applyFont="1" applyFill="1" applyBorder="1"/>
    <xf numFmtId="165" fontId="4" fillId="0" borderId="5" xfId="0" applyNumberFormat="1" applyFont="1" applyBorder="1"/>
    <xf numFmtId="165" fontId="0" fillId="0" borderId="12" xfId="0" applyNumberFormat="1" applyBorder="1"/>
    <xf numFmtId="165" fontId="5" fillId="3" borderId="4" xfId="1" applyNumberFormat="1" applyFont="1" applyFill="1" applyBorder="1"/>
    <xf numFmtId="165" fontId="4" fillId="0" borderId="0" xfId="1" applyNumberFormat="1" applyFont="1" applyFill="1" applyBorder="1"/>
    <xf numFmtId="165" fontId="5" fillId="3" borderId="0" xfId="1" applyNumberFormat="1" applyFont="1" applyFill="1" applyBorder="1"/>
    <xf numFmtId="165" fontId="0" fillId="0" borderId="0" xfId="0" applyNumberFormat="1"/>
    <xf numFmtId="165" fontId="5" fillId="0" borderId="11" xfId="0" applyNumberFormat="1" applyFont="1" applyBorder="1" applyAlignment="1">
      <alignment horizontal="center" vertical="center" wrapText="1"/>
    </xf>
    <xf numFmtId="165" fontId="0" fillId="0" borderId="5" xfId="0" applyNumberFormat="1" applyBorder="1"/>
    <xf numFmtId="2" fontId="11" fillId="0" borderId="5" xfId="0" applyNumberFormat="1" applyFont="1" applyBorder="1"/>
    <xf numFmtId="2" fontId="12" fillId="0" borderId="7" xfId="0" applyNumberFormat="1" applyFont="1" applyBorder="1"/>
    <xf numFmtId="2" fontId="12" fillId="0" borderId="8" xfId="0" applyNumberFormat="1" applyFont="1" applyBorder="1"/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2" fontId="11" fillId="0" borderId="7" xfId="0" applyNumberFormat="1" applyFont="1" applyBorder="1"/>
    <xf numFmtId="0" fontId="7" fillId="3" borderId="2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164" fontId="5" fillId="0" borderId="16" xfId="1" applyNumberFormat="1" applyFont="1" applyFill="1" applyBorder="1"/>
    <xf numFmtId="165" fontId="4" fillId="0" borderId="5" xfId="1" applyNumberFormat="1" applyFont="1" applyBorder="1"/>
    <xf numFmtId="165" fontId="4" fillId="0" borderId="15" xfId="1" applyNumberFormat="1" applyFont="1" applyBorder="1"/>
    <xf numFmtId="165" fontId="5" fillId="0" borderId="16" xfId="1" applyNumberFormat="1" applyFont="1" applyFill="1" applyBorder="1"/>
    <xf numFmtId="165" fontId="5" fillId="0" borderId="4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/>
    </xf>
    <xf numFmtId="165" fontId="4" fillId="0" borderId="7" xfId="1" applyNumberFormat="1" applyFont="1" applyBorder="1"/>
    <xf numFmtId="165" fontId="4" fillId="0" borderId="14" xfId="1" applyNumberFormat="1" applyFont="1" applyBorder="1"/>
    <xf numFmtId="165" fontId="5" fillId="0" borderId="7" xfId="1" applyNumberFormat="1" applyFont="1" applyFill="1" applyBorder="1"/>
    <xf numFmtId="165" fontId="0" fillId="0" borderId="7" xfId="0" applyNumberFormat="1" applyBorder="1"/>
    <xf numFmtId="165" fontId="5" fillId="3" borderId="8" xfId="1" applyNumberFormat="1" applyFont="1" applyFill="1" applyBorder="1"/>
    <xf numFmtId="165" fontId="9" fillId="0" borderId="6" xfId="0" applyNumberFormat="1" applyFont="1" applyBorder="1" applyAlignment="1">
      <alignment horizontal="right" vertical="center" wrapText="1"/>
    </xf>
    <xf numFmtId="165" fontId="4" fillId="0" borderId="6" xfId="1" applyNumberFormat="1" applyFont="1" applyBorder="1"/>
    <xf numFmtId="165" fontId="9" fillId="0" borderId="13" xfId="0" applyNumberFormat="1" applyFont="1" applyBorder="1" applyAlignment="1">
      <alignment horizontal="right" vertical="center" wrapText="1"/>
    </xf>
    <xf numFmtId="165" fontId="5" fillId="0" borderId="6" xfId="1" applyNumberFormat="1" applyFont="1" applyFill="1" applyBorder="1"/>
    <xf numFmtId="165" fontId="4" fillId="0" borderId="6" xfId="0" applyNumberFormat="1" applyFont="1" applyBorder="1"/>
    <xf numFmtId="165" fontId="8" fillId="0" borderId="6" xfId="0" applyNumberFormat="1" applyFont="1" applyBorder="1" applyAlignment="1">
      <alignment horizontal="right" vertical="center" wrapText="1"/>
    </xf>
    <xf numFmtId="165" fontId="4" fillId="0" borderId="13" xfId="1" applyNumberFormat="1" applyFont="1" applyBorder="1"/>
    <xf numFmtId="165" fontId="0" fillId="0" borderId="9" xfId="0" applyNumberFormat="1" applyBorder="1"/>
    <xf numFmtId="165" fontId="5" fillId="3" borderId="1" xfId="1" applyNumberFormat="1" applyFont="1" applyFill="1" applyBorder="1"/>
    <xf numFmtId="165" fontId="9" fillId="0" borderId="0" xfId="0" applyNumberFormat="1" applyFont="1" applyAlignment="1">
      <alignment horizontal="center" vertical="center"/>
    </xf>
    <xf numFmtId="165" fontId="0" fillId="0" borderId="0" xfId="1" applyNumberFormat="1" applyFont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4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1"/>
  <sheetViews>
    <sheetView topLeftCell="A24" workbookViewId="0">
      <selection activeCell="I7" sqref="I7"/>
    </sheetView>
  </sheetViews>
  <sheetFormatPr defaultRowHeight="14.4" x14ac:dyDescent="0.3"/>
  <cols>
    <col min="1" max="1" width="11.6640625" bestFit="1" customWidth="1"/>
    <col min="2" max="2" width="29.88671875" customWidth="1"/>
    <col min="3" max="3" width="11.109375" customWidth="1"/>
    <col min="4" max="4" width="11.33203125" hidden="1" customWidth="1"/>
    <col min="5" max="8" width="11.33203125" customWidth="1"/>
    <col min="9" max="9" width="70.44140625" bestFit="1" customWidth="1"/>
  </cols>
  <sheetData>
    <row r="1" spans="1:9" ht="15" thickBot="1" x14ac:dyDescent="0.35"/>
    <row r="2" spans="1:9" ht="21.6" thickBot="1" x14ac:dyDescent="0.45">
      <c r="A2" s="84" t="s">
        <v>69</v>
      </c>
      <c r="B2" s="85"/>
      <c r="C2" s="85"/>
      <c r="D2" s="85"/>
      <c r="E2" s="85"/>
      <c r="F2" s="85"/>
      <c r="G2" s="85"/>
      <c r="H2" s="85"/>
      <c r="I2" s="86"/>
    </row>
    <row r="3" spans="1:9" ht="16.2" thickBot="1" x14ac:dyDescent="0.35">
      <c r="A3" s="19" t="s">
        <v>36</v>
      </c>
      <c r="B3" s="87" t="s">
        <v>70</v>
      </c>
      <c r="C3" s="88"/>
      <c r="D3" s="88"/>
      <c r="E3" s="88"/>
      <c r="F3" s="59"/>
      <c r="G3" s="88" t="s">
        <v>71</v>
      </c>
      <c r="H3" s="88"/>
      <c r="I3" s="17"/>
    </row>
    <row r="4" spans="1:9" ht="43.2" x14ac:dyDescent="0.3">
      <c r="A4" s="20" t="s">
        <v>37</v>
      </c>
      <c r="B4" s="20" t="s">
        <v>15</v>
      </c>
      <c r="C4" s="22" t="s">
        <v>39</v>
      </c>
      <c r="D4" s="22" t="s">
        <v>40</v>
      </c>
      <c r="E4" s="22" t="s">
        <v>72</v>
      </c>
      <c r="F4" s="60"/>
      <c r="G4" s="60" t="s">
        <v>73</v>
      </c>
      <c r="H4" s="60" t="s">
        <v>74</v>
      </c>
      <c r="I4" s="18"/>
    </row>
    <row r="5" spans="1:9" ht="16.2" thickBot="1" x14ac:dyDescent="0.35">
      <c r="A5" s="21" t="s">
        <v>16</v>
      </c>
      <c r="B5" s="21"/>
      <c r="C5" s="21" t="s">
        <v>16</v>
      </c>
      <c r="D5" s="21" t="s">
        <v>16</v>
      </c>
      <c r="E5" s="21" t="s">
        <v>16</v>
      </c>
      <c r="F5" s="21"/>
      <c r="G5" s="21" t="s">
        <v>16</v>
      </c>
      <c r="H5" s="21" t="s">
        <v>16</v>
      </c>
      <c r="I5" s="18"/>
    </row>
    <row r="6" spans="1:9" x14ac:dyDescent="0.3">
      <c r="A6" s="73">
        <v>8700</v>
      </c>
      <c r="B6" s="10" t="s">
        <v>18</v>
      </c>
      <c r="C6" s="41">
        <v>13300</v>
      </c>
      <c r="D6" s="39">
        <v>13300</v>
      </c>
      <c r="E6" s="62">
        <v>13300</v>
      </c>
      <c r="F6" s="62"/>
      <c r="G6" s="62">
        <v>14680</v>
      </c>
      <c r="H6" s="62">
        <f>+G6-C6</f>
        <v>1380</v>
      </c>
      <c r="I6" s="53" t="s">
        <v>97</v>
      </c>
    </row>
    <row r="7" spans="1:9" x14ac:dyDescent="0.3">
      <c r="A7" s="73">
        <v>545</v>
      </c>
      <c r="B7" s="10" t="s">
        <v>19</v>
      </c>
      <c r="C7" s="42">
        <v>0</v>
      </c>
      <c r="D7" s="39">
        <v>700</v>
      </c>
      <c r="E7" s="62">
        <v>700</v>
      </c>
      <c r="F7" s="62"/>
      <c r="G7" s="62">
        <v>0</v>
      </c>
      <c r="H7" s="62">
        <f t="shared" ref="H7:H14" si="0">+G7-C7</f>
        <v>0</v>
      </c>
      <c r="I7" s="53"/>
    </row>
    <row r="8" spans="1:9" x14ac:dyDescent="0.3">
      <c r="A8" s="73">
        <v>2185.08</v>
      </c>
      <c r="B8" s="10" t="s">
        <v>33</v>
      </c>
      <c r="C8" s="42">
        <v>0</v>
      </c>
      <c r="D8" s="39">
        <v>0</v>
      </c>
      <c r="E8" s="62">
        <v>0</v>
      </c>
      <c r="F8" s="62"/>
      <c r="G8" s="62">
        <v>0</v>
      </c>
      <c r="H8" s="62">
        <f t="shared" si="0"/>
        <v>0</v>
      </c>
      <c r="I8" s="53"/>
    </row>
    <row r="9" spans="1:9" x14ac:dyDescent="0.3">
      <c r="A9" s="74">
        <v>0</v>
      </c>
      <c r="B9" s="10" t="s">
        <v>34</v>
      </c>
      <c r="C9" s="42">
        <v>0</v>
      </c>
      <c r="D9" s="39">
        <v>0</v>
      </c>
      <c r="E9" s="62">
        <v>0</v>
      </c>
      <c r="F9" s="62"/>
      <c r="G9" s="62">
        <v>0</v>
      </c>
      <c r="H9" s="62">
        <f t="shared" si="0"/>
        <v>0</v>
      </c>
      <c r="I9" s="53"/>
    </row>
    <row r="10" spans="1:9" x14ac:dyDescent="0.3">
      <c r="A10" s="74">
        <v>0</v>
      </c>
      <c r="B10" s="10" t="s">
        <v>62</v>
      </c>
      <c r="C10" s="42">
        <v>0</v>
      </c>
      <c r="D10" s="39">
        <v>4600</v>
      </c>
      <c r="E10" s="62">
        <v>4600</v>
      </c>
      <c r="F10" s="62"/>
      <c r="G10" s="62">
        <v>0</v>
      </c>
      <c r="H10" s="62">
        <f t="shared" si="0"/>
        <v>0</v>
      </c>
      <c r="I10" s="53" t="s">
        <v>65</v>
      </c>
    </row>
    <row r="11" spans="1:9" x14ac:dyDescent="0.3">
      <c r="A11" s="74">
        <v>0</v>
      </c>
      <c r="B11" s="10" t="s">
        <v>67</v>
      </c>
      <c r="C11" s="42">
        <v>0</v>
      </c>
      <c r="D11" s="39">
        <v>0</v>
      </c>
      <c r="E11" s="62">
        <v>0</v>
      </c>
      <c r="F11" s="62"/>
      <c r="G11" s="62">
        <v>500</v>
      </c>
      <c r="H11" s="62">
        <f t="shared" si="0"/>
        <v>500</v>
      </c>
      <c r="I11" s="53" t="s">
        <v>75</v>
      </c>
    </row>
    <row r="12" spans="1:9" x14ac:dyDescent="0.3">
      <c r="A12" s="75">
        <v>205.12</v>
      </c>
      <c r="B12" s="26" t="s">
        <v>35</v>
      </c>
      <c r="C12" s="43">
        <v>400</v>
      </c>
      <c r="D12" s="40">
        <v>0</v>
      </c>
      <c r="E12" s="63">
        <v>0</v>
      </c>
      <c r="F12" s="62"/>
      <c r="G12" s="62">
        <v>400</v>
      </c>
      <c r="H12" s="62">
        <f t="shared" si="0"/>
        <v>0</v>
      </c>
      <c r="I12" s="53"/>
    </row>
    <row r="13" spans="1:9" x14ac:dyDescent="0.3">
      <c r="A13" s="76">
        <v>11635.2</v>
      </c>
      <c r="B13" s="11" t="s">
        <v>24</v>
      </c>
      <c r="C13" s="44">
        <f>SUM(C6:C12)</f>
        <v>13700</v>
      </c>
      <c r="D13" s="36">
        <f>SUM(D6:D12)</f>
        <v>18600</v>
      </c>
      <c r="E13" s="44">
        <f>SUM(E6:E12)</f>
        <v>18600</v>
      </c>
      <c r="F13" s="44"/>
      <c r="G13" s="64">
        <f t="shared" ref="G13:H13" si="1">SUM(G6:G12)</f>
        <v>15580</v>
      </c>
      <c r="H13" s="64">
        <f t="shared" si="1"/>
        <v>1880</v>
      </c>
      <c r="I13" s="56"/>
    </row>
    <row r="14" spans="1:9" ht="15" thickBot="1" x14ac:dyDescent="0.35">
      <c r="A14" s="77">
        <v>14093.08</v>
      </c>
      <c r="B14" s="12" t="s">
        <v>17</v>
      </c>
      <c r="C14" s="45">
        <v>0</v>
      </c>
      <c r="D14" s="37">
        <v>638.67999999999995</v>
      </c>
      <c r="E14" s="45">
        <v>1000</v>
      </c>
      <c r="F14" s="45"/>
      <c r="G14" s="45">
        <v>0</v>
      </c>
      <c r="H14" s="62">
        <f t="shared" si="0"/>
        <v>0</v>
      </c>
      <c r="I14" s="57"/>
    </row>
    <row r="15" spans="1:9" ht="15" thickBot="1" x14ac:dyDescent="0.35">
      <c r="A15" s="65">
        <f>SUM(A13:A14)</f>
        <v>25728.28</v>
      </c>
      <c r="B15" s="35" t="s">
        <v>21</v>
      </c>
      <c r="C15" s="51">
        <f>SUM(C13:C14)</f>
        <v>13700</v>
      </c>
      <c r="D15" s="25">
        <f>SUM(D13:D14)</f>
        <v>19238.68</v>
      </c>
      <c r="E15" s="65">
        <f>SUM(E13:E14)</f>
        <v>19600</v>
      </c>
      <c r="F15" s="66"/>
      <c r="G15" s="65">
        <f t="shared" ref="G15:H15" si="2">SUM(G13:G14)</f>
        <v>15580</v>
      </c>
      <c r="H15" s="65">
        <f t="shared" si="2"/>
        <v>1880</v>
      </c>
      <c r="I15" s="56"/>
    </row>
    <row r="16" spans="1:9" x14ac:dyDescent="0.3">
      <c r="A16" s="78"/>
      <c r="B16" s="10"/>
      <c r="C16" s="51"/>
      <c r="D16" s="5"/>
      <c r="E16" s="67"/>
      <c r="F16" s="67"/>
      <c r="G16" s="67"/>
      <c r="H16" s="67"/>
      <c r="I16" s="56"/>
    </row>
    <row r="17" spans="1:9" x14ac:dyDescent="0.3">
      <c r="A17" s="74">
        <v>2145</v>
      </c>
      <c r="B17" s="10" t="s">
        <v>4</v>
      </c>
      <c r="C17" s="52">
        <v>3570</v>
      </c>
      <c r="D17" s="6">
        <v>0</v>
      </c>
      <c r="E17" s="68">
        <v>3570</v>
      </c>
      <c r="F17" s="68"/>
      <c r="G17" s="68">
        <v>4000</v>
      </c>
      <c r="H17" s="62">
        <f t="shared" ref="H17:H40" si="3">+G17-C17</f>
        <v>430</v>
      </c>
      <c r="I17" s="53" t="s">
        <v>76</v>
      </c>
    </row>
    <row r="18" spans="1:9" x14ac:dyDescent="0.3">
      <c r="A18" s="74">
        <v>0</v>
      </c>
      <c r="B18" s="10" t="s">
        <v>0</v>
      </c>
      <c r="C18" s="52">
        <v>300</v>
      </c>
      <c r="D18" s="6">
        <v>0</v>
      </c>
      <c r="E18" s="68">
        <v>300</v>
      </c>
      <c r="F18" s="68"/>
      <c r="G18" s="68">
        <v>300</v>
      </c>
      <c r="H18" s="62">
        <f t="shared" si="3"/>
        <v>0</v>
      </c>
      <c r="I18" s="53" t="s">
        <v>77</v>
      </c>
    </row>
    <row r="19" spans="1:9" x14ac:dyDescent="0.3">
      <c r="A19" s="74">
        <v>142</v>
      </c>
      <c r="B19" s="10" t="s">
        <v>5</v>
      </c>
      <c r="C19" s="52">
        <v>80</v>
      </c>
      <c r="D19" s="6">
        <v>101.85</v>
      </c>
      <c r="E19" s="68">
        <v>101.85</v>
      </c>
      <c r="F19" s="68"/>
      <c r="G19" s="68">
        <v>120</v>
      </c>
      <c r="H19" s="62">
        <f t="shared" si="3"/>
        <v>40</v>
      </c>
      <c r="I19" s="53" t="s">
        <v>78</v>
      </c>
    </row>
    <row r="20" spans="1:9" x14ac:dyDescent="0.3">
      <c r="A20" s="74">
        <v>12700</v>
      </c>
      <c r="B20" s="10" t="s">
        <v>6</v>
      </c>
      <c r="C20" s="52">
        <v>0</v>
      </c>
      <c r="D20" s="6">
        <v>810</v>
      </c>
      <c r="E20" s="68">
        <v>810</v>
      </c>
      <c r="F20" s="68"/>
      <c r="G20" s="68">
        <v>0</v>
      </c>
      <c r="H20" s="62">
        <f t="shared" si="3"/>
        <v>0</v>
      </c>
      <c r="I20" s="53" t="s">
        <v>79</v>
      </c>
    </row>
    <row r="21" spans="1:9" x14ac:dyDescent="0.3">
      <c r="A21" s="74">
        <v>0</v>
      </c>
      <c r="B21" s="10" t="s">
        <v>60</v>
      </c>
      <c r="C21" s="52">
        <v>0</v>
      </c>
      <c r="D21" s="6">
        <v>0</v>
      </c>
      <c r="E21" s="68">
        <v>0</v>
      </c>
      <c r="F21" s="68"/>
      <c r="G21" s="68">
        <v>0</v>
      </c>
      <c r="H21" s="62">
        <f t="shared" si="3"/>
        <v>0</v>
      </c>
      <c r="I21" s="53"/>
    </row>
    <row r="22" spans="1:9" x14ac:dyDescent="0.3">
      <c r="A22" s="74">
        <v>700</v>
      </c>
      <c r="B22" s="10" t="s">
        <v>7</v>
      </c>
      <c r="C22" s="52">
        <v>400</v>
      </c>
      <c r="D22" s="6">
        <v>0</v>
      </c>
      <c r="E22" s="68">
        <v>400</v>
      </c>
      <c r="F22" s="68"/>
      <c r="G22" s="68">
        <v>400</v>
      </c>
      <c r="H22" s="62">
        <f t="shared" si="3"/>
        <v>0</v>
      </c>
      <c r="I22" s="53"/>
    </row>
    <row r="23" spans="1:9" x14ac:dyDescent="0.3">
      <c r="A23" s="74">
        <v>960</v>
      </c>
      <c r="B23" s="10" t="s">
        <v>8</v>
      </c>
      <c r="C23" s="52">
        <v>2000</v>
      </c>
      <c r="D23" s="6">
        <v>405</v>
      </c>
      <c r="E23" s="68">
        <v>405</v>
      </c>
      <c r="F23" s="68"/>
      <c r="G23" s="68">
        <v>2000</v>
      </c>
      <c r="H23" s="62">
        <f t="shared" si="3"/>
        <v>0</v>
      </c>
      <c r="I23" s="53"/>
    </row>
    <row r="24" spans="1:9" x14ac:dyDescent="0.3">
      <c r="A24" s="74">
        <v>36.5</v>
      </c>
      <c r="B24" s="10" t="s">
        <v>1</v>
      </c>
      <c r="C24" s="52">
        <v>200</v>
      </c>
      <c r="D24" s="6">
        <v>175</v>
      </c>
      <c r="E24" s="68">
        <v>175</v>
      </c>
      <c r="F24" s="68"/>
      <c r="G24" s="68">
        <v>200</v>
      </c>
      <c r="H24" s="62">
        <f t="shared" si="3"/>
        <v>0</v>
      </c>
      <c r="I24" s="53"/>
    </row>
    <row r="25" spans="1:9" x14ac:dyDescent="0.3">
      <c r="A25" s="74">
        <v>450</v>
      </c>
      <c r="B25" s="10" t="s">
        <v>2</v>
      </c>
      <c r="C25" s="52">
        <v>450</v>
      </c>
      <c r="D25" s="6">
        <v>382.87</v>
      </c>
      <c r="E25" s="68">
        <v>382.87</v>
      </c>
      <c r="F25" s="68"/>
      <c r="G25" s="68">
        <v>450</v>
      </c>
      <c r="H25" s="62">
        <f t="shared" si="3"/>
        <v>0</v>
      </c>
      <c r="I25" s="53"/>
    </row>
    <row r="26" spans="1:9" x14ac:dyDescent="0.3">
      <c r="A26" s="74">
        <v>3942.369999999999</v>
      </c>
      <c r="B26" s="10" t="s">
        <v>9</v>
      </c>
      <c r="C26" s="52">
        <v>4000</v>
      </c>
      <c r="D26" s="6">
        <v>2336.6800000000003</v>
      </c>
      <c r="E26" s="68">
        <v>4326</v>
      </c>
      <c r="F26" s="68"/>
      <c r="G26" s="68">
        <v>4585</v>
      </c>
      <c r="H26" s="62">
        <f t="shared" si="3"/>
        <v>585</v>
      </c>
      <c r="I26" s="53"/>
    </row>
    <row r="27" spans="1:9" x14ac:dyDescent="0.3">
      <c r="A27" s="74">
        <v>129.15</v>
      </c>
      <c r="B27" s="10" t="s">
        <v>10</v>
      </c>
      <c r="C27" s="52">
        <v>150</v>
      </c>
      <c r="D27" s="6">
        <v>115.25</v>
      </c>
      <c r="E27" s="68">
        <v>150</v>
      </c>
      <c r="F27" s="68"/>
      <c r="G27" s="68">
        <v>150</v>
      </c>
      <c r="H27" s="62">
        <f t="shared" si="3"/>
        <v>0</v>
      </c>
      <c r="I27" s="53"/>
    </row>
    <row r="28" spans="1:9" x14ac:dyDescent="0.3">
      <c r="A28" s="74">
        <v>166.82999999999998</v>
      </c>
      <c r="B28" s="10" t="s">
        <v>30</v>
      </c>
      <c r="C28" s="52">
        <v>630</v>
      </c>
      <c r="D28" s="6">
        <v>0</v>
      </c>
      <c r="E28" s="68">
        <v>0</v>
      </c>
      <c r="F28" s="68"/>
      <c r="G28" s="68">
        <v>200</v>
      </c>
      <c r="H28" s="62">
        <f t="shared" si="3"/>
        <v>-430</v>
      </c>
      <c r="I28" s="53"/>
    </row>
    <row r="29" spans="1:9" x14ac:dyDescent="0.3">
      <c r="A29" s="74">
        <v>795.38</v>
      </c>
      <c r="B29" s="10" t="s">
        <v>11</v>
      </c>
      <c r="C29" s="52">
        <v>800</v>
      </c>
      <c r="D29" s="6">
        <v>888.56</v>
      </c>
      <c r="E29" s="68">
        <v>888.56</v>
      </c>
      <c r="F29" s="68"/>
      <c r="G29" s="68">
        <v>1000</v>
      </c>
      <c r="H29" s="62">
        <f t="shared" si="3"/>
        <v>200</v>
      </c>
      <c r="I29" s="53"/>
    </row>
    <row r="30" spans="1:9" x14ac:dyDescent="0.3">
      <c r="A30" s="74">
        <v>12</v>
      </c>
      <c r="B30" s="10" t="s">
        <v>12</v>
      </c>
      <c r="C30" s="52">
        <v>100</v>
      </c>
      <c r="D30" s="6">
        <v>0</v>
      </c>
      <c r="E30" s="68">
        <v>100</v>
      </c>
      <c r="F30" s="68"/>
      <c r="G30" s="68">
        <v>100</v>
      </c>
      <c r="H30" s="62">
        <f t="shared" si="3"/>
        <v>0</v>
      </c>
      <c r="I30" s="53"/>
    </row>
    <row r="31" spans="1:9" x14ac:dyDescent="0.3">
      <c r="A31" s="74">
        <v>116</v>
      </c>
      <c r="B31" s="10" t="s">
        <v>13</v>
      </c>
      <c r="C31" s="52">
        <v>150</v>
      </c>
      <c r="D31" s="6">
        <v>163.99</v>
      </c>
      <c r="E31" s="68">
        <v>163.99</v>
      </c>
      <c r="F31" s="68"/>
      <c r="G31" s="68">
        <v>175</v>
      </c>
      <c r="H31" s="62">
        <f t="shared" si="3"/>
        <v>25</v>
      </c>
      <c r="I31" s="53"/>
    </row>
    <row r="32" spans="1:9" x14ac:dyDescent="0.3">
      <c r="A32" s="74">
        <v>0</v>
      </c>
      <c r="B32" s="10" t="s">
        <v>87</v>
      </c>
      <c r="C32" s="52">
        <v>0</v>
      </c>
      <c r="D32" s="6"/>
      <c r="E32" s="68">
        <v>0</v>
      </c>
      <c r="F32" s="68"/>
      <c r="G32" s="68">
        <v>1000</v>
      </c>
      <c r="H32" s="62">
        <f t="shared" si="3"/>
        <v>1000</v>
      </c>
      <c r="I32" s="53" t="s">
        <v>88</v>
      </c>
    </row>
    <row r="33" spans="1:9" x14ac:dyDescent="0.3">
      <c r="A33" s="74">
        <v>6401.47</v>
      </c>
      <c r="B33" s="8" t="s">
        <v>28</v>
      </c>
      <c r="C33" s="52">
        <v>100</v>
      </c>
      <c r="D33" s="6">
        <v>0</v>
      </c>
      <c r="E33" s="68">
        <v>0</v>
      </c>
      <c r="F33" s="68"/>
      <c r="G33" s="68">
        <v>100</v>
      </c>
      <c r="H33" s="62">
        <f t="shared" si="3"/>
        <v>0</v>
      </c>
      <c r="I33" s="53"/>
    </row>
    <row r="34" spans="1:9" x14ac:dyDescent="0.3">
      <c r="A34" s="74">
        <v>0</v>
      </c>
      <c r="B34" s="8" t="s">
        <v>63</v>
      </c>
      <c r="C34" s="52">
        <v>0</v>
      </c>
      <c r="D34" s="6">
        <v>2412.0966666666664</v>
      </c>
      <c r="E34" s="68">
        <v>2412.0966666666664</v>
      </c>
      <c r="F34" s="68"/>
      <c r="G34" s="68">
        <v>0</v>
      </c>
      <c r="H34" s="62">
        <f t="shared" si="3"/>
        <v>0</v>
      </c>
      <c r="I34" s="53" t="s">
        <v>68</v>
      </c>
    </row>
    <row r="35" spans="1:9" x14ac:dyDescent="0.3">
      <c r="A35" s="74">
        <v>0</v>
      </c>
      <c r="B35" s="8" t="s">
        <v>66</v>
      </c>
      <c r="C35" s="52">
        <v>0</v>
      </c>
      <c r="D35" s="6">
        <v>500.83</v>
      </c>
      <c r="E35" s="68">
        <v>500.83</v>
      </c>
      <c r="F35" s="68"/>
      <c r="G35" s="68">
        <v>500</v>
      </c>
      <c r="H35" s="62">
        <f t="shared" si="3"/>
        <v>500</v>
      </c>
      <c r="I35" s="53" t="s">
        <v>96</v>
      </c>
    </row>
    <row r="36" spans="1:9" x14ac:dyDescent="0.3">
      <c r="A36" s="74">
        <v>0</v>
      </c>
      <c r="B36" s="8" t="s">
        <v>46</v>
      </c>
      <c r="C36" s="52">
        <v>0</v>
      </c>
      <c r="D36" s="6"/>
      <c r="E36" s="68">
        <v>0</v>
      </c>
      <c r="F36" s="68"/>
      <c r="G36" s="68">
        <v>1800</v>
      </c>
      <c r="H36" s="62">
        <f t="shared" si="3"/>
        <v>1800</v>
      </c>
      <c r="I36" s="53" t="s">
        <v>83</v>
      </c>
    </row>
    <row r="37" spans="1:9" ht="17.25" customHeight="1" x14ac:dyDescent="0.3">
      <c r="A37" s="74">
        <v>65</v>
      </c>
      <c r="B37" s="9" t="s">
        <v>29</v>
      </c>
      <c r="C37" s="52">
        <v>270</v>
      </c>
      <c r="D37" s="6">
        <v>0</v>
      </c>
      <c r="E37" s="68">
        <v>270</v>
      </c>
      <c r="F37" s="68"/>
      <c r="G37" s="68">
        <v>300</v>
      </c>
      <c r="H37" s="62">
        <f t="shared" si="3"/>
        <v>30</v>
      </c>
      <c r="I37" s="53"/>
    </row>
    <row r="38" spans="1:9" ht="15" thickBot="1" x14ac:dyDescent="0.35">
      <c r="A38" s="79">
        <v>0</v>
      </c>
      <c r="B38" s="26" t="s">
        <v>14</v>
      </c>
      <c r="C38" s="46">
        <v>500</v>
      </c>
      <c r="D38" s="27">
        <v>0</v>
      </c>
      <c r="E38" s="69">
        <v>500</v>
      </c>
      <c r="F38" s="68"/>
      <c r="G38" s="68">
        <v>500</v>
      </c>
      <c r="H38" s="62">
        <f t="shared" si="3"/>
        <v>0</v>
      </c>
      <c r="I38" s="53"/>
    </row>
    <row r="39" spans="1:9" x14ac:dyDescent="0.3">
      <c r="A39" s="76">
        <f>SUM(A17:A38)</f>
        <v>28761.700000000004</v>
      </c>
      <c r="B39" s="11" t="s">
        <v>25</v>
      </c>
      <c r="C39" s="44">
        <f>SUM(C17:C38)</f>
        <v>13700</v>
      </c>
      <c r="D39" s="61">
        <f>SUM(D17:D38)</f>
        <v>8292.1266666666652</v>
      </c>
      <c r="E39" s="64">
        <f>SUM(E17:E38)</f>
        <v>15456.196666666667</v>
      </c>
      <c r="F39" s="70"/>
      <c r="G39" s="64">
        <f>SUM(G17:G38)</f>
        <v>17880</v>
      </c>
      <c r="H39" s="64">
        <f>SUM(H17:H38)</f>
        <v>4180</v>
      </c>
      <c r="I39" s="54"/>
    </row>
    <row r="40" spans="1:9" ht="15" thickBot="1" x14ac:dyDescent="0.35">
      <c r="A40" s="80">
        <v>4512.04</v>
      </c>
      <c r="B40" s="13" t="s">
        <v>20</v>
      </c>
      <c r="C40" s="46">
        <v>0</v>
      </c>
      <c r="D40" s="38">
        <v>501.12333333333339</v>
      </c>
      <c r="E40" s="46">
        <v>1000</v>
      </c>
      <c r="F40" s="71"/>
      <c r="G40" s="46">
        <v>0</v>
      </c>
      <c r="H40" s="62">
        <f t="shared" si="3"/>
        <v>0</v>
      </c>
      <c r="I40" s="58"/>
    </row>
    <row r="41" spans="1:9" ht="15" thickBot="1" x14ac:dyDescent="0.35">
      <c r="A41" s="81">
        <f>SUM(A39:A40)</f>
        <v>33273.740000000005</v>
      </c>
      <c r="B41" s="23" t="s">
        <v>22</v>
      </c>
      <c r="C41" s="47">
        <f>SUM(C39:C40)</f>
        <v>13700</v>
      </c>
      <c r="D41" s="24">
        <f>SUM(D39:D40)</f>
        <v>8793.2499999999982</v>
      </c>
      <c r="E41" s="47">
        <f>SUM(E39:E40)</f>
        <v>16456.196666666667</v>
      </c>
      <c r="F41" s="72"/>
      <c r="G41" s="47">
        <f>SUM(G39:G40)</f>
        <v>17880</v>
      </c>
      <c r="H41" s="47">
        <f>SUM(H39:H40)</f>
        <v>4180</v>
      </c>
      <c r="I41" s="55" t="s">
        <v>3</v>
      </c>
    </row>
    <row r="42" spans="1:9" x14ac:dyDescent="0.3">
      <c r="A42" s="82"/>
      <c r="B42" s="14"/>
      <c r="C42" s="48"/>
      <c r="D42" s="4"/>
      <c r="E42" s="48"/>
      <c r="F42" s="48"/>
      <c r="G42" s="48"/>
      <c r="H42" s="48"/>
      <c r="I42" s="15"/>
    </row>
    <row r="43" spans="1:9" x14ac:dyDescent="0.3">
      <c r="A43" s="49">
        <f>+A41-A15</f>
        <v>7545.4600000000064</v>
      </c>
      <c r="B43" s="16" t="s">
        <v>23</v>
      </c>
      <c r="C43" s="49">
        <f>+C41-C15</f>
        <v>0</v>
      </c>
      <c r="D43" s="7">
        <f>+D41-D15</f>
        <v>-10445.430000000002</v>
      </c>
      <c r="E43" s="49">
        <f>+E41-E15</f>
        <v>-3143.8033333333333</v>
      </c>
      <c r="F43" s="49"/>
      <c r="G43" s="49">
        <f>+G41-G15</f>
        <v>2300</v>
      </c>
      <c r="H43" s="49"/>
      <c r="I43" s="15"/>
    </row>
    <row r="44" spans="1:9" x14ac:dyDescent="0.3">
      <c r="A44" s="50"/>
      <c r="C44" s="50"/>
      <c r="I44" s="15"/>
    </row>
    <row r="45" spans="1:9" x14ac:dyDescent="0.3">
      <c r="A45" s="50">
        <v>39367.03</v>
      </c>
      <c r="B45" s="1" t="s">
        <v>38</v>
      </c>
      <c r="C45" s="50">
        <f>+A50</f>
        <v>31821.569999999992</v>
      </c>
      <c r="D45" s="2">
        <f>+A50</f>
        <v>31821.569999999992</v>
      </c>
      <c r="E45" s="50">
        <f>+C45</f>
        <v>31821.569999999992</v>
      </c>
      <c r="F45" s="2"/>
      <c r="G45" s="50">
        <f>+E50</f>
        <v>34965.373333333322</v>
      </c>
      <c r="H45" s="2"/>
    </row>
    <row r="46" spans="1:9" x14ac:dyDescent="0.3">
      <c r="A46" s="83"/>
      <c r="B46" s="1"/>
      <c r="C46" s="50"/>
      <c r="D46" s="2"/>
      <c r="E46" s="2"/>
      <c r="F46" s="2"/>
      <c r="G46" s="2"/>
      <c r="H46" s="2"/>
    </row>
    <row r="47" spans="1:9" x14ac:dyDescent="0.3">
      <c r="A47" s="50">
        <f>+A15</f>
        <v>25728.28</v>
      </c>
      <c r="B47" s="1" t="s">
        <v>26</v>
      </c>
      <c r="C47" s="50">
        <f>+C15</f>
        <v>13700</v>
      </c>
      <c r="D47" s="2">
        <f>+D15</f>
        <v>19238.68</v>
      </c>
      <c r="E47" s="50">
        <f>+E15</f>
        <v>19600</v>
      </c>
      <c r="F47" s="2"/>
      <c r="G47" s="50">
        <f>+G15</f>
        <v>15580</v>
      </c>
      <c r="H47" s="2"/>
    </row>
    <row r="48" spans="1:9" x14ac:dyDescent="0.3">
      <c r="A48" s="50">
        <f>-A41</f>
        <v>-33273.740000000005</v>
      </c>
      <c r="B48" s="1" t="s">
        <v>27</v>
      </c>
      <c r="C48" s="50">
        <f>-C41</f>
        <v>-13700</v>
      </c>
      <c r="D48" s="2">
        <f>-D41</f>
        <v>-8793.2499999999982</v>
      </c>
      <c r="E48" s="50">
        <f>-E41</f>
        <v>-16456.196666666667</v>
      </c>
      <c r="F48" s="2"/>
      <c r="G48" s="50">
        <f>-G41</f>
        <v>-17880</v>
      </c>
      <c r="H48" s="2"/>
    </row>
    <row r="49" spans="1:8" x14ac:dyDescent="0.3">
      <c r="A49" s="50"/>
      <c r="B49" s="1"/>
      <c r="C49" s="50"/>
      <c r="D49" s="2"/>
      <c r="E49" s="2"/>
      <c r="F49" s="2"/>
      <c r="G49" s="2"/>
      <c r="H49" s="2"/>
    </row>
    <row r="50" spans="1:8" x14ac:dyDescent="0.3">
      <c r="A50" s="50">
        <f>SUM(A45:A49)</f>
        <v>31821.569999999992</v>
      </c>
      <c r="B50" s="1" t="s">
        <v>59</v>
      </c>
      <c r="C50" s="50">
        <f>SUM(C45:C49)</f>
        <v>31821.569999999992</v>
      </c>
      <c r="D50" s="2">
        <f>SUM(D45:D49)</f>
        <v>42266.999999999993</v>
      </c>
      <c r="E50" s="50">
        <f>SUM(E45:E49)</f>
        <v>34965.373333333322</v>
      </c>
      <c r="F50" s="2"/>
      <c r="G50" s="50">
        <f>SUM(G45:G49)</f>
        <v>32665.373333333322</v>
      </c>
      <c r="H50" s="2"/>
    </row>
    <row r="51" spans="1:8" x14ac:dyDescent="0.3">
      <c r="A51" s="50"/>
      <c r="B51" s="2"/>
      <c r="C51" s="2"/>
      <c r="D51" s="2"/>
      <c r="E51" s="2"/>
      <c r="F51" s="2"/>
      <c r="G51" s="2"/>
      <c r="H51" s="2"/>
    </row>
    <row r="52" spans="1:8" x14ac:dyDescent="0.3">
      <c r="A52" s="50"/>
      <c r="B52" s="2"/>
      <c r="C52" s="2"/>
      <c r="D52" s="2"/>
      <c r="E52" s="2"/>
      <c r="F52" s="2"/>
      <c r="G52" s="2"/>
      <c r="H52" s="2"/>
    </row>
    <row r="53" spans="1:8" x14ac:dyDescent="0.3">
      <c r="A53" s="50"/>
      <c r="B53" s="2"/>
      <c r="C53" s="3"/>
      <c r="D53" s="3"/>
      <c r="E53" s="3"/>
      <c r="F53" s="3"/>
      <c r="G53" s="3"/>
      <c r="H53" s="3"/>
    </row>
    <row r="54" spans="1:8" x14ac:dyDescent="0.3">
      <c r="A54" s="50"/>
      <c r="B54" s="2"/>
      <c r="C54" s="3"/>
      <c r="D54" s="3"/>
      <c r="E54" s="3"/>
      <c r="F54" s="3"/>
      <c r="G54" s="3"/>
      <c r="H54" s="3"/>
    </row>
    <row r="55" spans="1:8" x14ac:dyDescent="0.3">
      <c r="A55" s="50"/>
      <c r="B55" s="2"/>
      <c r="C55" s="3"/>
      <c r="D55" s="3"/>
      <c r="E55" s="3"/>
      <c r="F55" s="3"/>
      <c r="G55" s="3"/>
      <c r="H55" s="3"/>
    </row>
    <row r="56" spans="1:8" x14ac:dyDescent="0.3">
      <c r="A56" s="50"/>
      <c r="B56" s="2"/>
      <c r="C56" s="3"/>
      <c r="D56" s="3"/>
      <c r="E56" s="3"/>
      <c r="F56" s="3"/>
      <c r="G56" s="3"/>
      <c r="H56" s="3"/>
    </row>
    <row r="57" spans="1:8" x14ac:dyDescent="0.3">
      <c r="A57" s="50"/>
      <c r="B57" s="2"/>
      <c r="C57" s="3"/>
      <c r="D57" s="3"/>
      <c r="E57" s="3"/>
      <c r="F57" s="3"/>
      <c r="G57" s="3"/>
      <c r="H57" s="3"/>
    </row>
    <row r="58" spans="1:8" x14ac:dyDescent="0.3">
      <c r="A58" s="50"/>
      <c r="B58" s="2"/>
      <c r="C58" s="2"/>
      <c r="D58" s="2"/>
      <c r="E58" s="2"/>
      <c r="F58" s="2"/>
      <c r="G58" s="2"/>
      <c r="H58" s="2"/>
    </row>
    <row r="59" spans="1:8" x14ac:dyDescent="0.3">
      <c r="A59" s="50"/>
      <c r="B59" s="2"/>
      <c r="C59" s="2"/>
      <c r="D59" s="2"/>
      <c r="E59" s="2"/>
      <c r="F59" s="2"/>
      <c r="G59" s="2"/>
      <c r="H59" s="2"/>
    </row>
    <row r="60" spans="1:8" x14ac:dyDescent="0.3">
      <c r="A60" s="50"/>
      <c r="B60" s="2"/>
      <c r="C60" s="2"/>
      <c r="D60" s="2"/>
      <c r="E60" s="2"/>
      <c r="F60" s="2"/>
      <c r="G60" s="2"/>
      <c r="H60" s="2"/>
    </row>
    <row r="61" spans="1:8" x14ac:dyDescent="0.3">
      <c r="A61" s="2"/>
      <c r="B61" s="2"/>
      <c r="C61" s="2"/>
      <c r="D61" s="2"/>
      <c r="E61" s="2"/>
      <c r="F61" s="2"/>
      <c r="G61" s="2"/>
      <c r="H61" s="2"/>
    </row>
  </sheetData>
  <mergeCells count="3">
    <mergeCell ref="A2:I2"/>
    <mergeCell ref="B3:E3"/>
    <mergeCell ref="G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B393-6BDE-4CE8-9AD4-6D0AAF41DDC2}">
  <sheetPr>
    <pageSetUpPr fitToPage="1"/>
  </sheetPr>
  <dimension ref="A2:L39"/>
  <sheetViews>
    <sheetView tabSelected="1" workbookViewId="0">
      <selection activeCell="J27" sqref="J27"/>
    </sheetView>
  </sheetViews>
  <sheetFormatPr defaultRowHeight="14.4" x14ac:dyDescent="0.3"/>
  <cols>
    <col min="1" max="1" width="26.88671875" bestFit="1" customWidth="1"/>
    <col min="2" max="2" width="10.33203125" bestFit="1" customWidth="1"/>
    <col min="3" max="3" width="9.6640625" bestFit="1" customWidth="1"/>
    <col min="4" max="4" width="10.33203125" bestFit="1" customWidth="1"/>
    <col min="5" max="5" width="11.5546875" customWidth="1"/>
    <col min="6" max="6" width="11.109375" bestFit="1" customWidth="1"/>
    <col min="7" max="7" width="9.77734375" bestFit="1" customWidth="1"/>
    <col min="8" max="8" width="10.5546875" bestFit="1" customWidth="1"/>
    <col min="9" max="9" width="11.5546875" customWidth="1"/>
    <col min="10" max="10" width="11.109375" bestFit="1" customWidth="1"/>
    <col min="12" max="12" width="0" hidden="1" customWidth="1"/>
  </cols>
  <sheetData>
    <row r="2" spans="1:12" x14ac:dyDescent="0.3">
      <c r="A2" s="89" t="s">
        <v>57</v>
      </c>
      <c r="B2" s="89"/>
      <c r="C2" s="89"/>
      <c r="D2" s="89"/>
      <c r="E2" s="89"/>
      <c r="F2" s="89"/>
      <c r="G2" s="89"/>
      <c r="H2" s="89"/>
      <c r="I2" s="89"/>
      <c r="J2" s="89"/>
    </row>
    <row r="4" spans="1:12" x14ac:dyDescent="0.3">
      <c r="A4" s="89" t="s">
        <v>58</v>
      </c>
      <c r="B4" s="89"/>
      <c r="C4" s="89"/>
      <c r="D4" s="89"/>
      <c r="E4" s="89"/>
      <c r="F4" s="89"/>
      <c r="G4" s="89"/>
      <c r="H4" s="89"/>
      <c r="I4" s="89"/>
      <c r="J4" s="89"/>
    </row>
    <row r="5" spans="1:12" x14ac:dyDescent="0.3">
      <c r="A5" s="89" t="s">
        <v>82</v>
      </c>
      <c r="B5" s="89"/>
      <c r="C5" s="89"/>
      <c r="D5" s="89"/>
      <c r="E5" s="89"/>
      <c r="F5" s="89"/>
      <c r="G5" s="89"/>
      <c r="H5" s="89"/>
      <c r="I5" s="89"/>
      <c r="J5" s="89"/>
    </row>
    <row r="6" spans="1:12" x14ac:dyDescent="0.3">
      <c r="A6" s="28"/>
      <c r="B6" s="28"/>
      <c r="C6" s="28"/>
      <c r="D6" s="28"/>
      <c r="E6" s="28"/>
      <c r="F6" s="28"/>
    </row>
    <row r="7" spans="1:12" ht="43.2" x14ac:dyDescent="0.3">
      <c r="A7" s="1" t="s">
        <v>15</v>
      </c>
      <c r="B7" s="33" t="s">
        <v>61</v>
      </c>
      <c r="C7" s="32" t="s">
        <v>54</v>
      </c>
      <c r="D7" s="32" t="s">
        <v>55</v>
      </c>
      <c r="E7" s="32" t="s">
        <v>56</v>
      </c>
      <c r="F7" s="33" t="s">
        <v>80</v>
      </c>
      <c r="G7" s="32" t="s">
        <v>54</v>
      </c>
      <c r="H7" s="32" t="s">
        <v>55</v>
      </c>
      <c r="I7" s="32" t="s">
        <v>56</v>
      </c>
      <c r="J7" s="33" t="s">
        <v>84</v>
      </c>
    </row>
    <row r="8" spans="1:12" x14ac:dyDescent="0.3">
      <c r="A8" s="1"/>
      <c r="B8" s="32" t="s">
        <v>16</v>
      </c>
      <c r="C8" s="32" t="s">
        <v>16</v>
      </c>
      <c r="D8" s="32" t="s">
        <v>16</v>
      </c>
      <c r="E8" s="32" t="s">
        <v>16</v>
      </c>
      <c r="F8" s="33" t="s">
        <v>16</v>
      </c>
      <c r="G8" s="32" t="s">
        <v>16</v>
      </c>
      <c r="H8" s="32" t="s">
        <v>16</v>
      </c>
      <c r="I8" s="32" t="s">
        <v>16</v>
      </c>
      <c r="J8" s="33" t="s">
        <v>16</v>
      </c>
    </row>
    <row r="9" spans="1:12" x14ac:dyDescent="0.3">
      <c r="A9" s="29"/>
      <c r="C9" s="29"/>
      <c r="D9" s="29"/>
      <c r="E9" s="29"/>
      <c r="F9" s="30"/>
      <c r="G9" s="29"/>
      <c r="H9" s="29"/>
      <c r="I9" s="29"/>
      <c r="J9" s="30"/>
    </row>
    <row r="10" spans="1:12" x14ac:dyDescent="0.3">
      <c r="A10" s="30" t="s">
        <v>41</v>
      </c>
      <c r="C10" s="29"/>
      <c r="D10" s="29"/>
      <c r="E10" s="29"/>
      <c r="F10" s="30"/>
      <c r="G10" s="29"/>
      <c r="H10" s="29"/>
      <c r="I10" s="29"/>
      <c r="J10" s="30"/>
    </row>
    <row r="11" spans="1:12" hidden="1" x14ac:dyDescent="0.3">
      <c r="A11" s="31" t="s">
        <v>42</v>
      </c>
      <c r="B11" s="34">
        <v>0</v>
      </c>
      <c r="C11" s="29">
        <f>-B11</f>
        <v>0</v>
      </c>
      <c r="D11" s="29">
        <v>0</v>
      </c>
      <c r="E11" s="29">
        <v>0</v>
      </c>
      <c r="F11" s="30">
        <f>+B11+C11-E11+D11</f>
        <v>0</v>
      </c>
      <c r="G11" s="29">
        <f>-F11</f>
        <v>0</v>
      </c>
      <c r="H11" s="29">
        <v>0</v>
      </c>
      <c r="I11" s="29">
        <v>0</v>
      </c>
      <c r="J11" s="30">
        <f>+F11+G11-I11+H11</f>
        <v>0</v>
      </c>
    </row>
    <row r="12" spans="1:12" x14ac:dyDescent="0.3">
      <c r="A12" s="31" t="s">
        <v>43</v>
      </c>
      <c r="B12" s="34">
        <v>10133.56</v>
      </c>
      <c r="C12" s="29">
        <v>0</v>
      </c>
      <c r="D12" s="29">
        <v>0</v>
      </c>
      <c r="E12" s="29">
        <v>0</v>
      </c>
      <c r="F12" s="30">
        <f t="shared" ref="F12:F25" si="0">+B12+C12-E12+D12</f>
        <v>10133.56</v>
      </c>
      <c r="G12" s="29">
        <v>0</v>
      </c>
      <c r="H12" s="29">
        <v>0</v>
      </c>
      <c r="I12" s="29">
        <v>0</v>
      </c>
      <c r="J12" s="30">
        <f t="shared" ref="J12:J25" si="1">+F12+G12-I12+H12</f>
        <v>10133.56</v>
      </c>
      <c r="L12" t="s">
        <v>85</v>
      </c>
    </row>
    <row r="13" spans="1:12" hidden="1" x14ac:dyDescent="0.3">
      <c r="A13" s="31" t="s">
        <v>44</v>
      </c>
      <c r="B13" s="34">
        <v>0</v>
      </c>
      <c r="C13" s="29">
        <f t="shared" ref="C13:C18" si="2">-B13</f>
        <v>0</v>
      </c>
      <c r="D13" s="29">
        <v>0</v>
      </c>
      <c r="E13" s="29">
        <v>0</v>
      </c>
      <c r="F13" s="30">
        <f t="shared" si="0"/>
        <v>0</v>
      </c>
      <c r="G13" s="29">
        <f t="shared" ref="G13:G16" si="3">-F13</f>
        <v>0</v>
      </c>
      <c r="H13" s="29">
        <v>0</v>
      </c>
      <c r="I13" s="29">
        <v>0</v>
      </c>
      <c r="J13" s="30">
        <f t="shared" si="1"/>
        <v>0</v>
      </c>
    </row>
    <row r="14" spans="1:12" hidden="1" x14ac:dyDescent="0.3">
      <c r="A14" s="31" t="s">
        <v>45</v>
      </c>
      <c r="B14" s="34">
        <v>0</v>
      </c>
      <c r="C14" s="29">
        <f t="shared" si="2"/>
        <v>0</v>
      </c>
      <c r="D14" s="29">
        <v>0</v>
      </c>
      <c r="E14" s="29">
        <v>0</v>
      </c>
      <c r="F14" s="30">
        <f t="shared" si="0"/>
        <v>0</v>
      </c>
      <c r="G14" s="29">
        <f t="shared" si="3"/>
        <v>0</v>
      </c>
      <c r="H14" s="29">
        <v>0</v>
      </c>
      <c r="I14" s="29">
        <v>0</v>
      </c>
      <c r="J14" s="30">
        <f t="shared" si="1"/>
        <v>0</v>
      </c>
    </row>
    <row r="15" spans="1:12" hidden="1" x14ac:dyDescent="0.3">
      <c r="A15" s="31" t="s">
        <v>46</v>
      </c>
      <c r="B15" s="34">
        <v>0</v>
      </c>
      <c r="C15" s="29">
        <f t="shared" si="2"/>
        <v>0</v>
      </c>
      <c r="D15" s="29">
        <v>0</v>
      </c>
      <c r="E15" s="29">
        <v>0</v>
      </c>
      <c r="F15" s="30">
        <f t="shared" si="0"/>
        <v>0</v>
      </c>
      <c r="G15" s="29">
        <f t="shared" si="3"/>
        <v>0</v>
      </c>
      <c r="H15" s="29">
        <v>0</v>
      </c>
      <c r="I15" s="29">
        <v>0</v>
      </c>
      <c r="J15" s="30">
        <f t="shared" si="1"/>
        <v>0</v>
      </c>
    </row>
    <row r="16" spans="1:12" hidden="1" x14ac:dyDescent="0.3">
      <c r="A16" s="31" t="s">
        <v>47</v>
      </c>
      <c r="B16" s="34">
        <v>0</v>
      </c>
      <c r="C16" s="29">
        <f t="shared" si="2"/>
        <v>0</v>
      </c>
      <c r="D16" s="29">
        <v>0</v>
      </c>
      <c r="E16" s="29">
        <v>0</v>
      </c>
      <c r="F16" s="30">
        <f t="shared" si="0"/>
        <v>0</v>
      </c>
      <c r="G16" s="29">
        <f t="shared" si="3"/>
        <v>0</v>
      </c>
      <c r="H16" s="29">
        <v>0</v>
      </c>
      <c r="I16" s="29">
        <v>0</v>
      </c>
      <c r="J16" s="30">
        <f t="shared" si="1"/>
        <v>0</v>
      </c>
    </row>
    <row r="17" spans="1:12" x14ac:dyDescent="0.3">
      <c r="A17" s="31" t="s">
        <v>48</v>
      </c>
      <c r="B17" s="34">
        <v>204.89</v>
      </c>
      <c r="C17" s="29">
        <v>-204.89</v>
      </c>
      <c r="D17" s="29">
        <v>0</v>
      </c>
      <c r="E17" s="29">
        <v>0</v>
      </c>
      <c r="F17" s="30">
        <f t="shared" si="0"/>
        <v>0</v>
      </c>
      <c r="G17" s="29">
        <v>0</v>
      </c>
      <c r="H17" s="29">
        <v>0</v>
      </c>
      <c r="I17" s="29">
        <v>0</v>
      </c>
      <c r="J17" s="30">
        <f t="shared" si="1"/>
        <v>0</v>
      </c>
      <c r="L17" t="s">
        <v>86</v>
      </c>
    </row>
    <row r="18" spans="1:12" hidden="1" x14ac:dyDescent="0.3">
      <c r="A18" s="31" t="s">
        <v>49</v>
      </c>
      <c r="B18" s="34">
        <v>0</v>
      </c>
      <c r="C18" s="29">
        <f t="shared" si="2"/>
        <v>0</v>
      </c>
      <c r="D18" s="29">
        <v>0</v>
      </c>
      <c r="E18" s="29">
        <v>0</v>
      </c>
      <c r="F18" s="30">
        <f t="shared" si="0"/>
        <v>0</v>
      </c>
      <c r="G18" s="29">
        <f t="shared" ref="G18" si="4">-F18</f>
        <v>0</v>
      </c>
      <c r="H18" s="29">
        <v>0</v>
      </c>
      <c r="I18" s="29">
        <v>0</v>
      </c>
      <c r="J18" s="30">
        <f t="shared" si="1"/>
        <v>0</v>
      </c>
    </row>
    <row r="19" spans="1:12" x14ac:dyDescent="0.3">
      <c r="A19" s="31" t="s">
        <v>46</v>
      </c>
      <c r="B19" s="34">
        <v>0</v>
      </c>
      <c r="C19" s="29">
        <v>1400</v>
      </c>
      <c r="D19" s="29">
        <v>0</v>
      </c>
      <c r="E19" s="29">
        <v>0</v>
      </c>
      <c r="F19" s="30">
        <f t="shared" si="0"/>
        <v>1400</v>
      </c>
      <c r="G19" s="29">
        <v>500</v>
      </c>
      <c r="H19" s="29">
        <v>0</v>
      </c>
      <c r="I19" s="29">
        <v>1800</v>
      </c>
      <c r="J19" s="30">
        <f t="shared" si="1"/>
        <v>100</v>
      </c>
      <c r="L19" t="s">
        <v>89</v>
      </c>
    </row>
    <row r="20" spans="1:12" x14ac:dyDescent="0.3">
      <c r="A20" s="31" t="s">
        <v>31</v>
      </c>
      <c r="B20" s="34">
        <v>0</v>
      </c>
      <c r="C20" s="29">
        <v>0</v>
      </c>
      <c r="D20" s="29">
        <v>0</v>
      </c>
      <c r="E20" s="29">
        <v>0</v>
      </c>
      <c r="F20" s="30">
        <f t="shared" si="0"/>
        <v>0</v>
      </c>
      <c r="G20" s="29">
        <v>0</v>
      </c>
      <c r="H20" s="29">
        <v>0</v>
      </c>
      <c r="I20" s="29">
        <v>0</v>
      </c>
      <c r="J20" s="30">
        <f t="shared" si="1"/>
        <v>0</v>
      </c>
    </row>
    <row r="21" spans="1:12" x14ac:dyDescent="0.3">
      <c r="A21" s="31" t="s">
        <v>32</v>
      </c>
      <c r="B21" s="34">
        <v>100.13</v>
      </c>
      <c r="C21" s="29">
        <v>-100.13</v>
      </c>
      <c r="D21" s="29">
        <v>0</v>
      </c>
      <c r="E21" s="29">
        <v>0</v>
      </c>
      <c r="F21" s="30">
        <f t="shared" si="0"/>
        <v>0</v>
      </c>
      <c r="G21" s="29">
        <v>0</v>
      </c>
      <c r="H21" s="29">
        <v>0</v>
      </c>
      <c r="I21" s="29">
        <v>0</v>
      </c>
      <c r="J21" s="30">
        <f t="shared" si="1"/>
        <v>0</v>
      </c>
      <c r="L21" t="s">
        <v>90</v>
      </c>
    </row>
    <row r="22" spans="1:12" x14ac:dyDescent="0.3">
      <c r="A22" s="31" t="s">
        <v>50</v>
      </c>
      <c r="B22" s="34">
        <v>3515</v>
      </c>
      <c r="C22" s="29">
        <v>0</v>
      </c>
      <c r="D22" s="29">
        <v>0</v>
      </c>
      <c r="E22" s="29">
        <v>3515</v>
      </c>
      <c r="F22" s="30">
        <f t="shared" si="0"/>
        <v>0</v>
      </c>
      <c r="G22" s="29">
        <v>0</v>
      </c>
      <c r="H22" s="29">
        <v>0</v>
      </c>
      <c r="I22" s="29">
        <v>0</v>
      </c>
      <c r="J22" s="30">
        <f t="shared" si="1"/>
        <v>0</v>
      </c>
      <c r="L22" t="s">
        <v>91</v>
      </c>
    </row>
    <row r="23" spans="1:12" x14ac:dyDescent="0.3">
      <c r="A23" s="31" t="s">
        <v>81</v>
      </c>
      <c r="B23" s="34">
        <v>0</v>
      </c>
      <c r="C23" s="29">
        <v>1595</v>
      </c>
      <c r="D23" s="29">
        <v>0</v>
      </c>
      <c r="E23" s="29">
        <v>0</v>
      </c>
      <c r="F23" s="30">
        <f t="shared" si="0"/>
        <v>1595</v>
      </c>
      <c r="G23" s="29">
        <v>0</v>
      </c>
      <c r="H23" s="29"/>
      <c r="I23" s="29"/>
      <c r="J23" s="30">
        <f t="shared" si="1"/>
        <v>1595</v>
      </c>
      <c r="L23" t="s">
        <v>92</v>
      </c>
    </row>
    <row r="24" spans="1:12" x14ac:dyDescent="0.3">
      <c r="A24" s="31" t="s">
        <v>64</v>
      </c>
      <c r="B24" s="34">
        <v>0</v>
      </c>
      <c r="C24" s="29"/>
      <c r="D24" s="29">
        <f>+Budget!D10</f>
        <v>4600</v>
      </c>
      <c r="E24" s="29">
        <f>+Budget!D34</f>
        <v>2412.0966666666664</v>
      </c>
      <c r="F24" s="30">
        <f t="shared" si="0"/>
        <v>2187.9033333333336</v>
      </c>
      <c r="G24" s="29">
        <v>0</v>
      </c>
      <c r="H24" s="29">
        <v>0</v>
      </c>
      <c r="I24" s="29">
        <v>0</v>
      </c>
      <c r="J24" s="30">
        <f t="shared" si="1"/>
        <v>2187.9033333333336</v>
      </c>
      <c r="L24" t="s">
        <v>93</v>
      </c>
    </row>
    <row r="25" spans="1:12" x14ac:dyDescent="0.3">
      <c r="A25" s="31" t="s">
        <v>51</v>
      </c>
      <c r="B25" s="34">
        <v>5000</v>
      </c>
      <c r="C25" s="29">
        <v>0</v>
      </c>
      <c r="D25" s="29">
        <v>0</v>
      </c>
      <c r="E25" s="29">
        <v>0</v>
      </c>
      <c r="F25" s="30">
        <f t="shared" si="0"/>
        <v>5000</v>
      </c>
      <c r="G25" s="29">
        <v>0</v>
      </c>
      <c r="H25" s="29">
        <v>0</v>
      </c>
      <c r="I25" s="29">
        <v>0</v>
      </c>
      <c r="J25" s="30">
        <f t="shared" si="1"/>
        <v>5000</v>
      </c>
      <c r="L25" t="s">
        <v>94</v>
      </c>
    </row>
    <row r="26" spans="1:12" x14ac:dyDescent="0.3">
      <c r="A26" s="29"/>
      <c r="B26" s="34"/>
      <c r="C26" s="29"/>
      <c r="D26" s="29"/>
      <c r="E26" s="29"/>
      <c r="F26" s="30"/>
      <c r="G26" s="29"/>
      <c r="H26" s="29"/>
      <c r="I26" s="29"/>
      <c r="J26" s="30"/>
    </row>
    <row r="27" spans="1:12" x14ac:dyDescent="0.3">
      <c r="A27" s="30" t="s">
        <v>52</v>
      </c>
      <c r="B27" s="34">
        <v>12867.99</v>
      </c>
      <c r="C27" s="29">
        <f>-SUM(C10:C26)</f>
        <v>-2689.98</v>
      </c>
      <c r="D27" s="29">
        <f>+Budget!E15-SUM(D12:D25)</f>
        <v>15000</v>
      </c>
      <c r="E27" s="29">
        <f>+Budget!E41-SUM(E12:E25)</f>
        <v>10529.1</v>
      </c>
      <c r="F27" s="90">
        <f>+F29-SUM(F10:F25)</f>
        <v>14648.909999999989</v>
      </c>
      <c r="G27" s="29">
        <f>-SUM(G10:G26)</f>
        <v>-500</v>
      </c>
      <c r="H27" s="29">
        <f>+Budget!G15-SUM(H12:H25)</f>
        <v>15580</v>
      </c>
      <c r="I27" s="29">
        <f>+Budget!G41-SUM(I12:I25)</f>
        <v>16080</v>
      </c>
      <c r="J27" s="90">
        <f>+J29-SUM(J10:J25)</f>
        <v>13648.909999999989</v>
      </c>
      <c r="L27" t="s">
        <v>95</v>
      </c>
    </row>
    <row r="28" spans="1:12" x14ac:dyDescent="0.3">
      <c r="A28" s="30"/>
      <c r="B28" s="34"/>
      <c r="C28" s="29"/>
      <c r="D28" s="29"/>
      <c r="E28" s="29"/>
      <c r="F28" s="30"/>
      <c r="G28" s="29"/>
      <c r="H28" s="29"/>
      <c r="I28" s="29"/>
      <c r="J28" s="30"/>
    </row>
    <row r="29" spans="1:12" x14ac:dyDescent="0.3">
      <c r="A29" s="30" t="s">
        <v>53</v>
      </c>
      <c r="B29" s="34">
        <f>SUM(B10:B28)</f>
        <v>31821.57</v>
      </c>
      <c r="C29" s="30">
        <f>SUM(C10:C27)</f>
        <v>0</v>
      </c>
      <c r="D29" s="30">
        <f>SUM(D10:D27)</f>
        <v>19600</v>
      </c>
      <c r="E29" s="30">
        <f>SUM(E10:E27)</f>
        <v>16456.196666666667</v>
      </c>
      <c r="F29" s="30">
        <f>+Budget!E50</f>
        <v>34965.373333333322</v>
      </c>
      <c r="G29" s="30">
        <f>SUM(G10:G27)</f>
        <v>0</v>
      </c>
      <c r="H29" s="30">
        <f>SUM(H10:H27)</f>
        <v>15580</v>
      </c>
      <c r="I29" s="30">
        <f>SUM(I10:I27)</f>
        <v>17880</v>
      </c>
      <c r="J29" s="30">
        <f>+Budget!G50</f>
        <v>32665.373333333322</v>
      </c>
    </row>
    <row r="30" spans="1:12" x14ac:dyDescent="0.3">
      <c r="A30" s="29"/>
      <c r="B30" s="34"/>
    </row>
    <row r="31" spans="1:12" x14ac:dyDescent="0.3">
      <c r="A31" s="2"/>
      <c r="B31" s="34"/>
    </row>
    <row r="32" spans="1:12" x14ac:dyDescent="0.3">
      <c r="B32" s="34"/>
    </row>
    <row r="33" spans="2:2" x14ac:dyDescent="0.3">
      <c r="B33" s="34"/>
    </row>
    <row r="34" spans="2:2" x14ac:dyDescent="0.3">
      <c r="B34" s="34"/>
    </row>
    <row r="35" spans="2:2" x14ac:dyDescent="0.3">
      <c r="B35" s="34"/>
    </row>
    <row r="36" spans="2:2" x14ac:dyDescent="0.3">
      <c r="B36" s="34"/>
    </row>
    <row r="37" spans="2:2" x14ac:dyDescent="0.3">
      <c r="B37" s="34"/>
    </row>
    <row r="38" spans="2:2" x14ac:dyDescent="0.3">
      <c r="B38" s="34"/>
    </row>
    <row r="39" spans="2:2" x14ac:dyDescent="0.3">
      <c r="B39" s="34"/>
    </row>
  </sheetData>
  <mergeCells count="3">
    <mergeCell ref="A2:J2"/>
    <mergeCell ref="A4:J4"/>
    <mergeCell ref="A5:J5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Reserves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paris</cp:lastModifiedBy>
  <cp:lastPrinted>2023-01-11T13:58:28Z</cp:lastPrinted>
  <dcterms:created xsi:type="dcterms:W3CDTF">2020-06-22T13:14:40Z</dcterms:created>
  <dcterms:modified xsi:type="dcterms:W3CDTF">2023-01-11T13:58:56Z</dcterms:modified>
</cp:coreProperties>
</file>